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лина\Desktop\"/>
    </mc:Choice>
  </mc:AlternateContent>
  <xr:revisionPtr revIDLastSave="0" documentId="13_ncr:1_{5FCE3F9E-2BF7-4E9C-A5DF-A41E702C7D65}" xr6:coauthVersionLast="45" xr6:coauthVersionMax="45" xr10:uidLastSave="{00000000-0000-0000-0000-000000000000}"/>
  <bookViews>
    <workbookView xWindow="1815" yWindow="120" windowWidth="13560" windowHeight="12510" xr2:uid="{00000000-000D-0000-FFFF-FFFF00000000}"/>
  </bookViews>
  <sheets>
    <sheet name="СИП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6" i="4" l="1"/>
  <c r="L6" i="4" s="1"/>
  <c r="M6" i="4" s="1"/>
  <c r="N6" i="4" s="1"/>
  <c r="K7" i="4"/>
  <c r="L7" i="4" s="1"/>
  <c r="M7" i="4" s="1"/>
  <c r="N7" i="4" s="1"/>
  <c r="K8" i="4"/>
  <c r="L8" i="4" s="1"/>
  <c r="M8" i="4" s="1"/>
  <c r="N8" i="4" s="1"/>
  <c r="K9" i="4"/>
  <c r="L9" i="4" s="1"/>
  <c r="M9" i="4" s="1"/>
  <c r="N9" i="4" s="1"/>
  <c r="K10" i="4"/>
  <c r="L10" i="4" s="1"/>
  <c r="M10" i="4" s="1"/>
  <c r="N10" i="4" s="1"/>
  <c r="K11" i="4"/>
  <c r="L11" i="4" s="1"/>
  <c r="M11" i="4" s="1"/>
  <c r="N11" i="4" s="1"/>
  <c r="K12" i="4"/>
  <c r="L12" i="4" s="1"/>
  <c r="M12" i="4" s="1"/>
  <c r="N12" i="4" s="1"/>
  <c r="K13" i="4"/>
  <c r="L13" i="4" s="1"/>
  <c r="M13" i="4" s="1"/>
  <c r="N13" i="4" s="1"/>
  <c r="K14" i="4"/>
  <c r="L14" i="4" s="1"/>
  <c r="M14" i="4" s="1"/>
  <c r="N14" i="4" s="1"/>
  <c r="H6" i="4"/>
  <c r="I6" i="4" s="1"/>
  <c r="J6" i="4" s="1"/>
  <c r="H7" i="4"/>
  <c r="I7" i="4" s="1"/>
  <c r="J7" i="4" s="1"/>
  <c r="H8" i="4"/>
  <c r="I8" i="4" s="1"/>
  <c r="J8" i="4" s="1"/>
  <c r="H9" i="4"/>
  <c r="I9" i="4" s="1"/>
  <c r="J9" i="4" s="1"/>
  <c r="H10" i="4"/>
  <c r="I10" i="4" s="1"/>
  <c r="J10" i="4" s="1"/>
  <c r="H11" i="4"/>
  <c r="I11" i="4" s="1"/>
  <c r="J11" i="4" s="1"/>
  <c r="H12" i="4"/>
  <c r="I12" i="4" s="1"/>
  <c r="J12" i="4" s="1"/>
  <c r="H13" i="4"/>
  <c r="I13" i="4" s="1"/>
  <c r="J13" i="4" s="1"/>
  <c r="H14" i="4"/>
  <c r="I14" i="4" s="1"/>
  <c r="J14" i="4" s="1"/>
  <c r="K15" i="4"/>
  <c r="L15" i="4" s="1"/>
  <c r="M15" i="4" s="1"/>
  <c r="N15" i="4" s="1"/>
  <c r="H15" i="4"/>
  <c r="I15" i="4" s="1"/>
  <c r="J15" i="4" s="1"/>
  <c r="N16" i="4" l="1"/>
</calcChain>
</file>

<file path=xl/sharedStrings.xml><?xml version="1.0" encoding="utf-8"?>
<sst xmlns="http://schemas.openxmlformats.org/spreadsheetml/2006/main" count="42" uniqueCount="34">
  <si>
    <t>№</t>
  </si>
  <si>
    <t>Ед. изм</t>
  </si>
  <si>
    <t>Кол-во</t>
  </si>
  <si>
    <t>Среднее квадратичное отклонение</t>
  </si>
  <si>
    <r>
      <t xml:space="preserve">коэффициент вариации цен V (%)           </t>
    </r>
    <r>
      <rPr>
        <i/>
        <sz val="10"/>
        <color indexed="8"/>
        <rFont val="Times New Roman"/>
        <family val="1"/>
        <charset val="204"/>
      </rPr>
      <t xml:space="preserve">         (не должен превышать 33%)</t>
    </r>
  </si>
  <si>
    <t xml:space="preserve">Средняя арифметическая цена за единицу     &lt;ц&gt; </t>
  </si>
  <si>
    <t>Цена за единицу изм. (руб.)</t>
  </si>
  <si>
    <t>Цена за единицу изм. с округлением (вниз) до сотых долей после запятой (руб.)</t>
  </si>
  <si>
    <t>** В соответствии с п.3.20.1 Методических рекомендаций, утвержденных приказом Минэкономразвития РФ от 02.10.2013 №567 расчет произведен с помощью стандартных функций табличного редактора EXCEL.</t>
  </si>
  <si>
    <t>Источник информации о цене (руб./ед.изм.)</t>
  </si>
  <si>
    <t>шт</t>
  </si>
  <si>
    <t xml:space="preserve">*Определение НМЦД произведено Заказчиком в соответствии с  Приказом Минэкономразвития России от 02.10.2013 N 567 "Об утверждении Методических рекомендаций по применению методов определения начальной (максимальной) цены контракта, цены контракта, заключаемого с единственным поставщиком (подрядчиком, исполнителем)". </t>
  </si>
  <si>
    <t>Обоснование начальной (максимальной) цены договора</t>
  </si>
  <si>
    <t>Наименование предмета договора</t>
  </si>
  <si>
    <t>Однородность совокупности значений выявленных цен, используемых в расчете НМЦД**</t>
  </si>
  <si>
    <t>НМЦД, определенная методом сопоставимых рыночных цен (анализа рынка)*</t>
  </si>
  <si>
    <r>
      <rPr>
        <b/>
        <sz val="10"/>
        <color indexed="8"/>
        <rFont val="Times New Roman"/>
        <family val="1"/>
        <charset val="204"/>
      </rPr>
      <t>Расчет НМЦД по формуле</t>
    </r>
    <r>
      <rPr>
        <sz val="10"/>
        <color indexed="8"/>
        <rFont val="Times New Roman"/>
        <family val="1"/>
        <charset val="204"/>
      </rPr>
      <t xml:space="preserve">                             v - количество (объем) закупаемого товара (работы, услуги);
n - количество значений, используемых в расчете;
i - номер источника ценовой информации;
     - цена единицы</t>
    </r>
  </si>
  <si>
    <t>НМЦД с учетом округления цены за единицу (руб.)**</t>
  </si>
  <si>
    <t>м</t>
  </si>
  <si>
    <t>Провод СИП -2 3*50+54,6</t>
  </si>
  <si>
    <t>Скрепа NC20 (20 мм)</t>
  </si>
  <si>
    <t>Хомут стяжной кабельный Е778</t>
  </si>
  <si>
    <t>Зажим ответвительный с прокалыванием изоляции СТ1S95-25ВК</t>
  </si>
  <si>
    <t>Зажим ответвительный с прокалыванием изоляции СТ70ВК</t>
  </si>
  <si>
    <t>Кронштейн анкерный СА 1500</t>
  </si>
  <si>
    <t>Приложение №5_Обоснование НМЦД к Документации электронного аукциона для МСП</t>
  </si>
  <si>
    <t xml:space="preserve">Коммерческое предложение №1
(счет № 34425332 от 09.08.2022 г.)
</t>
  </si>
  <si>
    <t xml:space="preserve">Лента крепления для СИП F207 </t>
  </si>
  <si>
    <t>Зажим анкерный SO 69.95 (РS 25-95)</t>
  </si>
  <si>
    <t>Зажим анкерный РА 1500</t>
  </si>
  <si>
    <t>Колпачок изолирующий СЕСТ 16-150</t>
  </si>
  <si>
    <t>Коммерческое предложение  №2
(счет №657 от 10.08.2022 г.)</t>
  </si>
  <si>
    <t>Коммерческое предложение  №3 (счет №95 от 09.08.2022 г.)</t>
  </si>
  <si>
    <t>В результате проведенного расчета Н(М)ЦД составила, руб.:       294 887  (Двести девяносто четыре тысячи восемьсот восемьдесят семь) рублей 86 копеек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</si>
</sst>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vertical="top"/>
    </xf>
    <xf numFmtId="4" fontId="2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2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4" fontId="7" fillId="0" borderId="0" xfId="0" applyNumberFormat="1" applyFont="1"/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/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right"/>
    </xf>
    <xf numFmtId="2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6" fillId="0" borderId="7" xfId="0" applyFont="1" applyBorder="1" applyAlignment="1">
      <alignment wrapText="1"/>
    </xf>
    <xf numFmtId="0" fontId="6" fillId="0" borderId="0" xfId="0" applyFont="1" applyAlignment="1">
      <alignment horizontal="left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 wrapText="1"/>
    </xf>
    <xf numFmtId="0" fontId="6" fillId="0" borderId="3" xfId="0" applyFont="1" applyBorder="1" applyAlignment="1"/>
    <xf numFmtId="0" fontId="6" fillId="0" borderId="8" xfId="0" applyFont="1" applyBorder="1" applyAlignment="1"/>
    <xf numFmtId="0" fontId="1" fillId="0" borderId="4" xfId="0" applyFont="1" applyBorder="1" applyAlignment="1">
      <alignment horizontal="center" vertical="top" wrapText="1"/>
    </xf>
    <xf numFmtId="0" fontId="6" fillId="0" borderId="6" xfId="0" applyFont="1" applyBorder="1" applyAlignment="1"/>
    <xf numFmtId="0" fontId="6" fillId="0" borderId="2" xfId="0" applyFont="1" applyBorder="1" applyAlignment="1"/>
    <xf numFmtId="0" fontId="7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</xdr:row>
      <xdr:rowOff>952500</xdr:rowOff>
    </xdr:from>
    <xdr:to>
      <xdr:col>8</xdr:col>
      <xdr:colOff>0</xdr:colOff>
      <xdr:row>3</xdr:row>
      <xdr:rowOff>1304925</xdr:rowOff>
    </xdr:to>
    <xdr:pic>
      <xdr:nvPicPr>
        <xdr:cNvPr id="4883" name="Picture 1">
          <a:extLst>
            <a:ext uri="{FF2B5EF4-FFF2-40B4-BE49-F238E27FC236}">
              <a16:creationId xmlns:a16="http://schemas.microsoft.com/office/drawing/2014/main" id="{00000000-0008-0000-0000-000013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72225" y="2552700"/>
          <a:ext cx="10191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304800</xdr:colOff>
      <xdr:row>3</xdr:row>
      <xdr:rowOff>1238250</xdr:rowOff>
    </xdr:from>
    <xdr:to>
      <xdr:col>8</xdr:col>
      <xdr:colOff>457200</xdr:colOff>
      <xdr:row>3</xdr:row>
      <xdr:rowOff>1466850</xdr:rowOff>
    </xdr:to>
    <xdr:pic>
      <xdr:nvPicPr>
        <xdr:cNvPr id="4884" name="Picture 6">
          <a:extLst>
            <a:ext uri="{FF2B5EF4-FFF2-40B4-BE49-F238E27FC236}">
              <a16:creationId xmlns:a16="http://schemas.microsoft.com/office/drawing/2014/main" id="{00000000-0008-0000-0000-000014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696200" y="283845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19050</xdr:colOff>
      <xdr:row>3</xdr:row>
      <xdr:rowOff>952500</xdr:rowOff>
    </xdr:from>
    <xdr:to>
      <xdr:col>8</xdr:col>
      <xdr:colOff>0</xdr:colOff>
      <xdr:row>3</xdr:row>
      <xdr:rowOff>1304925</xdr:rowOff>
    </xdr:to>
    <xdr:pic>
      <xdr:nvPicPr>
        <xdr:cNvPr id="4885" name="Picture 1">
          <a:extLst>
            <a:ext uri="{FF2B5EF4-FFF2-40B4-BE49-F238E27FC236}">
              <a16:creationId xmlns:a16="http://schemas.microsoft.com/office/drawing/2014/main" id="{00000000-0008-0000-0000-000015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72225" y="2552700"/>
          <a:ext cx="10191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304800</xdr:colOff>
      <xdr:row>3</xdr:row>
      <xdr:rowOff>1238250</xdr:rowOff>
    </xdr:from>
    <xdr:to>
      <xdr:col>8</xdr:col>
      <xdr:colOff>457200</xdr:colOff>
      <xdr:row>3</xdr:row>
      <xdr:rowOff>1466850</xdr:rowOff>
    </xdr:to>
    <xdr:pic>
      <xdr:nvPicPr>
        <xdr:cNvPr id="4886" name="Picture 6">
          <a:extLst>
            <a:ext uri="{FF2B5EF4-FFF2-40B4-BE49-F238E27FC236}">
              <a16:creationId xmlns:a16="http://schemas.microsoft.com/office/drawing/2014/main" id="{00000000-0008-0000-0000-000016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696200" y="283845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19050</xdr:colOff>
      <xdr:row>3</xdr:row>
      <xdr:rowOff>952500</xdr:rowOff>
    </xdr:from>
    <xdr:to>
      <xdr:col>10</xdr:col>
      <xdr:colOff>0</xdr:colOff>
      <xdr:row>3</xdr:row>
      <xdr:rowOff>1304925</xdr:rowOff>
    </xdr:to>
    <xdr:pic>
      <xdr:nvPicPr>
        <xdr:cNvPr id="4887" name="Picture 1">
          <a:extLst>
            <a:ext uri="{FF2B5EF4-FFF2-40B4-BE49-F238E27FC236}">
              <a16:creationId xmlns:a16="http://schemas.microsoft.com/office/drawing/2014/main" id="{00000000-0008-0000-0000-000017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39150" y="2552700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19050</xdr:colOff>
      <xdr:row>3</xdr:row>
      <xdr:rowOff>923925</xdr:rowOff>
    </xdr:from>
    <xdr:to>
      <xdr:col>8</xdr:col>
      <xdr:colOff>1019175</xdr:colOff>
      <xdr:row>3</xdr:row>
      <xdr:rowOff>1362075</xdr:rowOff>
    </xdr:to>
    <xdr:pic>
      <xdr:nvPicPr>
        <xdr:cNvPr id="4888" name="Picture 2">
          <a:extLst>
            <a:ext uri="{FF2B5EF4-FFF2-40B4-BE49-F238E27FC236}">
              <a16:creationId xmlns:a16="http://schemas.microsoft.com/office/drawing/2014/main" id="{00000000-0008-0000-0000-000018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410450" y="2524125"/>
          <a:ext cx="10001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19050</xdr:colOff>
      <xdr:row>3</xdr:row>
      <xdr:rowOff>1600200</xdr:rowOff>
    </xdr:from>
    <xdr:to>
      <xdr:col>10</xdr:col>
      <xdr:colOff>1504950</xdr:colOff>
      <xdr:row>3</xdr:row>
      <xdr:rowOff>1962150</xdr:rowOff>
    </xdr:to>
    <xdr:pic>
      <xdr:nvPicPr>
        <xdr:cNvPr id="4889" name="Picture 5">
          <a:extLst>
            <a:ext uri="{FF2B5EF4-FFF2-40B4-BE49-F238E27FC236}">
              <a16:creationId xmlns:a16="http://schemas.microsoft.com/office/drawing/2014/main" id="{00000000-0008-0000-0000-000019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391650" y="3200400"/>
          <a:ext cx="14859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304800</xdr:colOff>
      <xdr:row>3</xdr:row>
      <xdr:rowOff>1238250</xdr:rowOff>
    </xdr:from>
    <xdr:to>
      <xdr:col>10</xdr:col>
      <xdr:colOff>457200</xdr:colOff>
      <xdr:row>3</xdr:row>
      <xdr:rowOff>1466850</xdr:rowOff>
    </xdr:to>
    <xdr:pic>
      <xdr:nvPicPr>
        <xdr:cNvPr id="4890" name="Picture 6">
          <a:extLst>
            <a:ext uri="{FF2B5EF4-FFF2-40B4-BE49-F238E27FC236}">
              <a16:creationId xmlns:a16="http://schemas.microsoft.com/office/drawing/2014/main" id="{00000000-0008-0000-0000-00001A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677400" y="283845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8"/>
  <sheetViews>
    <sheetView tabSelected="1" topLeftCell="A4" zoomScale="84" zoomScaleNormal="84" workbookViewId="0">
      <selection activeCell="A16" sqref="A16:K16"/>
    </sheetView>
  </sheetViews>
  <sheetFormatPr defaultRowHeight="12.75" x14ac:dyDescent="0.2"/>
  <cols>
    <col min="1" max="1" width="3.140625" style="3" customWidth="1"/>
    <col min="2" max="2" width="39.5703125" style="3" customWidth="1"/>
    <col min="3" max="3" width="5.85546875" style="3" customWidth="1"/>
    <col min="4" max="4" width="6.85546875" style="3" customWidth="1"/>
    <col min="5" max="5" width="13.85546875" style="3" customWidth="1"/>
    <col min="6" max="6" width="14.7109375" style="3" customWidth="1"/>
    <col min="7" max="7" width="14.5703125" style="3" customWidth="1"/>
    <col min="8" max="8" width="15.5703125" style="3" customWidth="1"/>
    <col min="9" max="9" width="15.42578125" style="3" customWidth="1"/>
    <col min="10" max="10" width="14.28515625" style="3" customWidth="1"/>
    <col min="11" max="11" width="28" style="3" customWidth="1"/>
    <col min="12" max="12" width="13.5703125" style="3" customWidth="1"/>
    <col min="13" max="13" width="9.42578125" style="3" bestFit="1" customWidth="1"/>
    <col min="14" max="14" width="13.85546875" style="3" customWidth="1"/>
    <col min="15" max="16384" width="9.140625" style="3"/>
  </cols>
  <sheetData>
    <row r="1" spans="1:29" ht="48" customHeight="1" x14ac:dyDescent="0.2">
      <c r="B1" s="7"/>
      <c r="C1" s="7"/>
      <c r="K1" s="6"/>
      <c r="M1" s="25" t="s">
        <v>25</v>
      </c>
      <c r="N1" s="26"/>
      <c r="O1" s="11"/>
      <c r="P1" s="11"/>
      <c r="Q1" s="11"/>
      <c r="R1" s="11"/>
      <c r="S1" s="11"/>
      <c r="T1" s="11"/>
      <c r="U1" s="11"/>
      <c r="V1" s="11"/>
      <c r="W1" s="12"/>
      <c r="X1" s="12"/>
      <c r="Y1" s="12"/>
      <c r="Z1" s="12"/>
      <c r="AA1" s="12"/>
      <c r="AB1" s="12"/>
      <c r="AC1" s="12"/>
    </row>
    <row r="2" spans="1:29" ht="39" customHeight="1" x14ac:dyDescent="0.2">
      <c r="A2" s="29" t="s">
        <v>12</v>
      </c>
      <c r="B2" s="29"/>
      <c r="C2" s="29"/>
      <c r="D2" s="29"/>
      <c r="E2" s="29"/>
      <c r="F2" s="29"/>
      <c r="G2" s="29"/>
      <c r="H2" s="29"/>
      <c r="I2" s="29"/>
      <c r="J2" s="29"/>
      <c r="K2" s="30"/>
      <c r="M2" s="27"/>
      <c r="N2" s="27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</row>
    <row r="3" spans="1:29" ht="39" customHeight="1" x14ac:dyDescent="0.2">
      <c r="A3" s="33" t="s">
        <v>0</v>
      </c>
      <c r="B3" s="34" t="s">
        <v>13</v>
      </c>
      <c r="C3" s="34" t="s">
        <v>1</v>
      </c>
      <c r="D3" s="34" t="s">
        <v>2</v>
      </c>
      <c r="E3" s="31" t="s">
        <v>9</v>
      </c>
      <c r="F3" s="31"/>
      <c r="G3" s="31"/>
      <c r="H3" s="32" t="s">
        <v>14</v>
      </c>
      <c r="I3" s="32"/>
      <c r="J3" s="32"/>
      <c r="K3" s="38" t="s">
        <v>15</v>
      </c>
      <c r="L3" s="39"/>
      <c r="M3" s="39"/>
      <c r="N3" s="40"/>
    </row>
    <row r="4" spans="1:29" ht="159" customHeight="1" x14ac:dyDescent="0.2">
      <c r="A4" s="33"/>
      <c r="B4" s="34"/>
      <c r="C4" s="34"/>
      <c r="D4" s="34"/>
      <c r="E4" s="4" t="s">
        <v>26</v>
      </c>
      <c r="F4" s="4" t="s">
        <v>31</v>
      </c>
      <c r="G4" s="13" t="s">
        <v>32</v>
      </c>
      <c r="H4" s="4" t="s">
        <v>5</v>
      </c>
      <c r="I4" s="4" t="s">
        <v>3</v>
      </c>
      <c r="J4" s="5" t="s">
        <v>4</v>
      </c>
      <c r="K4" s="1" t="s">
        <v>16</v>
      </c>
      <c r="L4" s="10" t="s">
        <v>6</v>
      </c>
      <c r="M4" s="10" t="s">
        <v>7</v>
      </c>
      <c r="N4" s="10" t="s">
        <v>17</v>
      </c>
    </row>
    <row r="5" spans="1:29" s="2" customFormat="1" ht="18.75" customHeight="1" x14ac:dyDescent="0.2">
      <c r="A5" s="35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7"/>
    </row>
    <row r="6" spans="1:29" s="2" customFormat="1" ht="18.75" customHeight="1" x14ac:dyDescent="0.2">
      <c r="A6" s="18">
        <v>1</v>
      </c>
      <c r="B6" s="21" t="s">
        <v>19</v>
      </c>
      <c r="C6" s="19" t="s">
        <v>18</v>
      </c>
      <c r="D6" s="22">
        <v>1020</v>
      </c>
      <c r="E6" s="22">
        <v>243.41</v>
      </c>
      <c r="F6" s="22">
        <v>228.86</v>
      </c>
      <c r="G6" s="22">
        <v>248.83</v>
      </c>
      <c r="H6" s="8">
        <f t="shared" ref="H6:H14" si="0">AVERAGE(E6:G6)</f>
        <v>240.36666666666667</v>
      </c>
      <c r="I6" s="9">
        <f t="shared" ref="I6:I14" si="1">SQRT(((SUM((POWER(E6-H6,2)),(POWER(F6-H6,2)),(POWER(G6-H6,2)))/(COLUMNS(E6:G6)-1))))</f>
        <v>10.326985684764614</v>
      </c>
      <c r="J6" s="9">
        <f t="shared" ref="J6:J14" si="2">I6/H6*100</f>
        <v>4.2963468387593728</v>
      </c>
      <c r="K6" s="15">
        <f t="shared" ref="K6:K14" si="3">((D6/3)*(SUM(E6:G6)))</f>
        <v>245174</v>
      </c>
      <c r="L6" s="16">
        <f t="shared" ref="L6:L14" si="4">K6/D6</f>
        <v>240.36666666666667</v>
      </c>
      <c r="M6" s="15">
        <f t="shared" ref="M6:M14" si="5">ROUND(L6,2)</f>
        <v>240.37</v>
      </c>
      <c r="N6" s="15">
        <f t="shared" ref="N6:N14" si="6">M6*D6</f>
        <v>245177.4</v>
      </c>
    </row>
    <row r="7" spans="1:29" s="2" customFormat="1" ht="18.75" customHeight="1" x14ac:dyDescent="0.2">
      <c r="A7" s="18">
        <v>2</v>
      </c>
      <c r="B7" s="21" t="s">
        <v>27</v>
      </c>
      <c r="C7" s="19" t="s">
        <v>18</v>
      </c>
      <c r="D7" s="22">
        <v>100</v>
      </c>
      <c r="E7" s="22">
        <v>43.66</v>
      </c>
      <c r="F7" s="22">
        <v>48</v>
      </c>
      <c r="G7" s="22">
        <v>88.27</v>
      </c>
      <c r="H7" s="8">
        <f t="shared" si="0"/>
        <v>59.976666666666667</v>
      </c>
      <c r="I7" s="9">
        <f t="shared" si="1"/>
        <v>24.598646981761686</v>
      </c>
      <c r="J7" s="9">
        <f t="shared" si="2"/>
        <v>41.013694739779389</v>
      </c>
      <c r="K7" s="15">
        <f t="shared" si="3"/>
        <v>5997.666666666667</v>
      </c>
      <c r="L7" s="16">
        <f t="shared" si="4"/>
        <v>59.976666666666667</v>
      </c>
      <c r="M7" s="15">
        <f t="shared" si="5"/>
        <v>59.98</v>
      </c>
      <c r="N7" s="15">
        <f t="shared" si="6"/>
        <v>5998</v>
      </c>
    </row>
    <row r="8" spans="1:29" s="2" customFormat="1" ht="18.75" customHeight="1" x14ac:dyDescent="0.2">
      <c r="A8" s="18">
        <v>3</v>
      </c>
      <c r="B8" s="21" t="s">
        <v>20</v>
      </c>
      <c r="C8" s="19" t="s">
        <v>10</v>
      </c>
      <c r="D8" s="22">
        <v>100</v>
      </c>
      <c r="E8" s="22">
        <v>7.78</v>
      </c>
      <c r="F8" s="22">
        <v>12.2</v>
      </c>
      <c r="G8" s="22">
        <v>7.9</v>
      </c>
      <c r="H8" s="8">
        <f t="shared" si="0"/>
        <v>9.2933333333333348</v>
      </c>
      <c r="I8" s="9">
        <f t="shared" si="1"/>
        <v>2.5179621389793234</v>
      </c>
      <c r="J8" s="9">
        <f t="shared" si="2"/>
        <v>27.094284135358571</v>
      </c>
      <c r="K8" s="15">
        <f t="shared" si="3"/>
        <v>929.33333333333348</v>
      </c>
      <c r="L8" s="16">
        <f t="shared" si="4"/>
        <v>9.2933333333333348</v>
      </c>
      <c r="M8" s="15">
        <f t="shared" si="5"/>
        <v>9.2899999999999991</v>
      </c>
      <c r="N8" s="15">
        <f t="shared" si="6"/>
        <v>928.99999999999989</v>
      </c>
    </row>
    <row r="9" spans="1:29" s="2" customFormat="1" ht="27" customHeight="1" x14ac:dyDescent="0.2">
      <c r="A9" s="18">
        <v>4</v>
      </c>
      <c r="B9" s="21" t="s">
        <v>22</v>
      </c>
      <c r="C9" s="19" t="s">
        <v>10</v>
      </c>
      <c r="D9" s="22">
        <v>12</v>
      </c>
      <c r="E9" s="22">
        <v>156.94</v>
      </c>
      <c r="F9" s="22">
        <v>216.9</v>
      </c>
      <c r="G9" s="22">
        <v>159.38999999999999</v>
      </c>
      <c r="H9" s="8">
        <f t="shared" si="0"/>
        <v>177.74333333333334</v>
      </c>
      <c r="I9" s="9">
        <f t="shared" si="1"/>
        <v>33.932786996256787</v>
      </c>
      <c r="J9" s="9">
        <f t="shared" si="2"/>
        <v>19.090891545631408</v>
      </c>
      <c r="K9" s="15">
        <f t="shared" si="3"/>
        <v>2132.92</v>
      </c>
      <c r="L9" s="16">
        <f t="shared" si="4"/>
        <v>177.74333333333334</v>
      </c>
      <c r="M9" s="15">
        <f t="shared" si="5"/>
        <v>177.74</v>
      </c>
      <c r="N9" s="15">
        <f t="shared" si="6"/>
        <v>2132.88</v>
      </c>
    </row>
    <row r="10" spans="1:29" s="2" customFormat="1" ht="29.25" customHeight="1" x14ac:dyDescent="0.2">
      <c r="A10" s="18">
        <v>5</v>
      </c>
      <c r="B10" s="21" t="s">
        <v>23</v>
      </c>
      <c r="C10" s="19" t="s">
        <v>10</v>
      </c>
      <c r="D10" s="22">
        <v>120</v>
      </c>
      <c r="E10" s="22">
        <v>114.46</v>
      </c>
      <c r="F10" s="22">
        <v>143.5</v>
      </c>
      <c r="G10" s="22">
        <v>116.24</v>
      </c>
      <c r="H10" s="8">
        <f t="shared" si="0"/>
        <v>124.73333333333333</v>
      </c>
      <c r="I10" s="9">
        <f t="shared" si="1"/>
        <v>16.276760529458354</v>
      </c>
      <c r="J10" s="9">
        <f t="shared" si="2"/>
        <v>13.049246816775806</v>
      </c>
      <c r="K10" s="15">
        <f t="shared" si="3"/>
        <v>14968</v>
      </c>
      <c r="L10" s="16">
        <f t="shared" si="4"/>
        <v>124.73333333333333</v>
      </c>
      <c r="M10" s="15">
        <f t="shared" si="5"/>
        <v>124.73</v>
      </c>
      <c r="N10" s="15">
        <f t="shared" si="6"/>
        <v>14967.6</v>
      </c>
    </row>
    <row r="11" spans="1:29" s="2" customFormat="1" ht="18.75" customHeight="1" x14ac:dyDescent="0.2">
      <c r="A11" s="18">
        <v>6</v>
      </c>
      <c r="B11" s="21" t="s">
        <v>24</v>
      </c>
      <c r="C11" s="19" t="s">
        <v>10</v>
      </c>
      <c r="D11" s="22">
        <v>35</v>
      </c>
      <c r="E11" s="22">
        <v>155.18</v>
      </c>
      <c r="F11" s="22">
        <v>144.4</v>
      </c>
      <c r="G11" s="22">
        <v>140.21</v>
      </c>
      <c r="H11" s="8">
        <f t="shared" si="0"/>
        <v>146.59666666666669</v>
      </c>
      <c r="I11" s="9">
        <f t="shared" si="1"/>
        <v>7.7229679096402659</v>
      </c>
      <c r="J11" s="9">
        <f t="shared" si="2"/>
        <v>5.2681742943042797</v>
      </c>
      <c r="K11" s="15">
        <f t="shared" si="3"/>
        <v>5130.8833333333341</v>
      </c>
      <c r="L11" s="16">
        <f t="shared" si="4"/>
        <v>146.59666666666669</v>
      </c>
      <c r="M11" s="15">
        <f t="shared" si="5"/>
        <v>146.6</v>
      </c>
      <c r="N11" s="15">
        <f t="shared" si="6"/>
        <v>5131</v>
      </c>
    </row>
    <row r="12" spans="1:29" s="2" customFormat="1" ht="24" customHeight="1" x14ac:dyDescent="0.2">
      <c r="A12" s="18">
        <v>7</v>
      </c>
      <c r="B12" s="21" t="s">
        <v>28</v>
      </c>
      <c r="C12" s="19" t="s">
        <v>10</v>
      </c>
      <c r="D12" s="22">
        <v>20</v>
      </c>
      <c r="E12" s="22">
        <v>415.28</v>
      </c>
      <c r="F12" s="22">
        <v>127.4</v>
      </c>
      <c r="G12" s="22">
        <v>409.64</v>
      </c>
      <c r="H12" s="8">
        <f t="shared" si="0"/>
        <v>317.44</v>
      </c>
      <c r="I12" s="9">
        <f t="shared" si="1"/>
        <v>164.60362571948406</v>
      </c>
      <c r="J12" s="9">
        <f t="shared" si="2"/>
        <v>51.85346072312376</v>
      </c>
      <c r="K12" s="15">
        <f t="shared" si="3"/>
        <v>6348.8</v>
      </c>
      <c r="L12" s="16">
        <f t="shared" si="4"/>
        <v>317.44</v>
      </c>
      <c r="M12" s="15">
        <f t="shared" si="5"/>
        <v>317.44</v>
      </c>
      <c r="N12" s="15">
        <f t="shared" si="6"/>
        <v>6348.8</v>
      </c>
    </row>
    <row r="13" spans="1:29" s="2" customFormat="1" ht="26.25" customHeight="1" x14ac:dyDescent="0.2">
      <c r="A13" s="18">
        <v>8</v>
      </c>
      <c r="B13" s="21" t="s">
        <v>29</v>
      </c>
      <c r="C13" s="19" t="s">
        <v>10</v>
      </c>
      <c r="D13" s="22">
        <v>35</v>
      </c>
      <c r="E13" s="22">
        <v>369.97</v>
      </c>
      <c r="F13" s="22">
        <v>396.7</v>
      </c>
      <c r="G13" s="22">
        <v>385.15</v>
      </c>
      <c r="H13" s="8">
        <f t="shared" si="0"/>
        <v>383.94000000000005</v>
      </c>
      <c r="I13" s="9">
        <f t="shared" si="1"/>
        <v>13.406017305672831</v>
      </c>
      <c r="J13" s="9">
        <f t="shared" si="2"/>
        <v>3.491695917506076</v>
      </c>
      <c r="K13" s="15">
        <f t="shared" si="3"/>
        <v>13437.900000000001</v>
      </c>
      <c r="L13" s="16">
        <f t="shared" si="4"/>
        <v>383.94000000000005</v>
      </c>
      <c r="M13" s="15">
        <f t="shared" si="5"/>
        <v>383.94</v>
      </c>
      <c r="N13" s="15">
        <f t="shared" si="6"/>
        <v>13437.9</v>
      </c>
    </row>
    <row r="14" spans="1:29" s="2" customFormat="1" ht="18.75" customHeight="1" x14ac:dyDescent="0.2">
      <c r="A14" s="18">
        <v>9</v>
      </c>
      <c r="B14" s="21" t="s">
        <v>30</v>
      </c>
      <c r="C14" s="19" t="s">
        <v>10</v>
      </c>
      <c r="D14" s="22">
        <v>8</v>
      </c>
      <c r="E14" s="22">
        <v>16.850000000000001</v>
      </c>
      <c r="F14" s="22">
        <v>17.8</v>
      </c>
      <c r="G14" s="22">
        <v>17.57</v>
      </c>
      <c r="H14" s="8">
        <f t="shared" si="0"/>
        <v>17.40666666666667</v>
      </c>
      <c r="I14" s="9">
        <f t="shared" si="1"/>
        <v>0.49561409718987304</v>
      </c>
      <c r="J14" s="9">
        <f t="shared" si="2"/>
        <v>2.8472659738981596</v>
      </c>
      <c r="K14" s="15">
        <f t="shared" si="3"/>
        <v>139.25333333333333</v>
      </c>
      <c r="L14" s="16">
        <f t="shared" si="4"/>
        <v>17.406666666666666</v>
      </c>
      <c r="M14" s="15">
        <f t="shared" si="5"/>
        <v>17.41</v>
      </c>
      <c r="N14" s="15">
        <f t="shared" si="6"/>
        <v>139.28</v>
      </c>
    </row>
    <row r="15" spans="1:29" s="2" customFormat="1" ht="18.75" customHeight="1" x14ac:dyDescent="0.2">
      <c r="A15" s="18">
        <v>10</v>
      </c>
      <c r="B15" s="14" t="s">
        <v>21</v>
      </c>
      <c r="C15" s="20" t="s">
        <v>10</v>
      </c>
      <c r="D15" s="24">
        <v>100</v>
      </c>
      <c r="E15" s="23">
        <v>6.01</v>
      </c>
      <c r="F15" s="23">
        <v>6.5</v>
      </c>
      <c r="G15" s="23">
        <v>6.27</v>
      </c>
      <c r="H15" s="8">
        <f>AVERAGE(E15:G15)</f>
        <v>6.2600000000000007</v>
      </c>
      <c r="I15" s="9">
        <f>SQRT(((SUM((POWER(E15-H15,2)),(POWER(F15-H15,2)),(POWER(G15-H15,2)))/(COLUMNS(E15:G15)-1))))</f>
        <v>0.24515301344262536</v>
      </c>
      <c r="J15" s="9">
        <f>I15/H15*100</f>
        <v>3.9161823233646218</v>
      </c>
      <c r="K15" s="15">
        <f>((D15/3)*(SUM(E15:G15)))</f>
        <v>626.00000000000011</v>
      </c>
      <c r="L15" s="16">
        <f>K15/D15</f>
        <v>6.2600000000000016</v>
      </c>
      <c r="M15" s="15">
        <f>ROUND(L15,2)</f>
        <v>6.26</v>
      </c>
      <c r="N15" s="15">
        <f>M15*D15</f>
        <v>626</v>
      </c>
    </row>
    <row r="16" spans="1:29" ht="15.75" customHeight="1" x14ac:dyDescent="0.2">
      <c r="A16" s="41" t="s">
        <v>33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N16" s="17">
        <f>SUM(N5:N15)</f>
        <v>294887.86000000004</v>
      </c>
    </row>
    <row r="17" spans="1:11" ht="36" customHeight="1" x14ac:dyDescent="0.2">
      <c r="A17" s="28" t="s">
        <v>11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</row>
    <row r="18" spans="1:11" x14ac:dyDescent="0.2">
      <c r="A18" s="3" t="s">
        <v>8</v>
      </c>
    </row>
  </sheetData>
  <mergeCells count="12">
    <mergeCell ref="M1:N2"/>
    <mergeCell ref="A17:K17"/>
    <mergeCell ref="A2:K2"/>
    <mergeCell ref="E3:G3"/>
    <mergeCell ref="H3:J3"/>
    <mergeCell ref="A3:A4"/>
    <mergeCell ref="B3:B4"/>
    <mergeCell ref="C3:C4"/>
    <mergeCell ref="A5:N5"/>
    <mergeCell ref="D3:D4"/>
    <mergeCell ref="K3:N3"/>
    <mergeCell ref="A16:K16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СИП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SaVa</dc:creator>
  <cp:lastModifiedBy>Алина</cp:lastModifiedBy>
  <cp:lastPrinted>2022-06-23T12:42:22Z</cp:lastPrinted>
  <dcterms:created xsi:type="dcterms:W3CDTF">2014-01-15T18:15:09Z</dcterms:created>
  <dcterms:modified xsi:type="dcterms:W3CDTF">2022-08-12T07:55:20Z</dcterms:modified>
</cp:coreProperties>
</file>