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лина\Desktop\Электронные закупки\ЗК спецодежда\ЗК\"/>
    </mc:Choice>
  </mc:AlternateContent>
  <xr:revisionPtr revIDLastSave="0" documentId="13_ncr:1_{68C3BA53-CF8F-409A-A809-46E24721953F}" xr6:coauthVersionLast="45" xr6:coauthVersionMax="45" xr10:uidLastSave="{00000000-0000-0000-0000-000000000000}"/>
  <bookViews>
    <workbookView xWindow="1815" yWindow="120" windowWidth="13560" windowHeight="12510" xr2:uid="{00000000-000D-0000-FFFF-FFFF00000000}"/>
  </bookViews>
  <sheets>
    <sheet name="НМЦД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0" i="4" l="1"/>
  <c r="I20" i="4" s="1"/>
  <c r="J20" i="4" s="1"/>
  <c r="K20" i="4"/>
  <c r="L20" i="4" s="1"/>
  <c r="M20" i="4" s="1"/>
  <c r="N20" i="4" s="1"/>
  <c r="K21" i="4"/>
  <c r="L21" i="4" s="1"/>
  <c r="M21" i="4" s="1"/>
  <c r="N21" i="4" s="1"/>
  <c r="K22" i="4"/>
  <c r="L22" i="4" s="1"/>
  <c r="M22" i="4" s="1"/>
  <c r="N22" i="4" s="1"/>
  <c r="H21" i="4"/>
  <c r="I21" i="4" s="1"/>
  <c r="J21" i="4" s="1"/>
  <c r="H22" i="4"/>
  <c r="I22" i="4" s="1"/>
  <c r="J22" i="4" s="1"/>
  <c r="K12" i="4"/>
  <c r="L12" i="4" s="1"/>
  <c r="M12" i="4" s="1"/>
  <c r="N12" i="4" s="1"/>
  <c r="K13" i="4"/>
  <c r="L13" i="4" s="1"/>
  <c r="M13" i="4" s="1"/>
  <c r="N13" i="4" s="1"/>
  <c r="K14" i="4"/>
  <c r="K15" i="4"/>
  <c r="H12" i="4"/>
  <c r="I12" i="4" s="1"/>
  <c r="J12" i="4" s="1"/>
  <c r="K28" i="4" l="1"/>
  <c r="L28" i="4" s="1"/>
  <c r="M28" i="4" s="1"/>
  <c r="N28" i="4" s="1"/>
  <c r="H28" i="4"/>
  <c r="I28" i="4" s="1"/>
  <c r="J28" i="4" s="1"/>
  <c r="H27" i="4"/>
  <c r="I27" i="4" s="1"/>
  <c r="J27" i="4" s="1"/>
  <c r="K27" i="4"/>
  <c r="L27" i="4" s="1"/>
  <c r="M27" i="4" s="1"/>
  <c r="N27" i="4" s="1"/>
  <c r="H11" i="4"/>
  <c r="I11" i="4" s="1"/>
  <c r="J11" i="4" s="1"/>
  <c r="K11" i="4"/>
  <c r="L11" i="4" s="1"/>
  <c r="M11" i="4" s="1"/>
  <c r="N11" i="4" s="1"/>
  <c r="K7" i="4"/>
  <c r="L7" i="4" s="1"/>
  <c r="M7" i="4" s="1"/>
  <c r="N7" i="4" s="1"/>
  <c r="K8" i="4"/>
  <c r="L8" i="4" s="1"/>
  <c r="M8" i="4" s="1"/>
  <c r="N8" i="4" s="1"/>
  <c r="K9" i="4"/>
  <c r="L9" i="4" s="1"/>
  <c r="M9" i="4" s="1"/>
  <c r="N9" i="4" s="1"/>
  <c r="K10" i="4"/>
  <c r="L10" i="4" s="1"/>
  <c r="M10" i="4" s="1"/>
  <c r="N10" i="4" s="1"/>
  <c r="L14" i="4"/>
  <c r="M14" i="4" s="1"/>
  <c r="N14" i="4" s="1"/>
  <c r="L15" i="4"/>
  <c r="K16" i="4"/>
  <c r="L16" i="4" s="1"/>
  <c r="K17" i="4"/>
  <c r="L17" i="4" s="1"/>
  <c r="M17" i="4" s="1"/>
  <c r="N17" i="4" s="1"/>
  <c r="K18" i="4"/>
  <c r="L18" i="4" s="1"/>
  <c r="M18" i="4" s="1"/>
  <c r="N18" i="4" s="1"/>
  <c r="K19" i="4"/>
  <c r="L19" i="4" s="1"/>
  <c r="M19" i="4" s="1"/>
  <c r="N19" i="4" s="1"/>
  <c r="K23" i="4"/>
  <c r="L23" i="4" s="1"/>
  <c r="M23" i="4" s="1"/>
  <c r="N23" i="4" s="1"/>
  <c r="K24" i="4"/>
  <c r="L24" i="4" s="1"/>
  <c r="M24" i="4" s="1"/>
  <c r="N24" i="4" s="1"/>
  <c r="K25" i="4"/>
  <c r="L25" i="4" s="1"/>
  <c r="M25" i="4" s="1"/>
  <c r="N25" i="4" s="1"/>
  <c r="K26" i="4"/>
  <c r="L26" i="4" s="1"/>
  <c r="M26" i="4" s="1"/>
  <c r="N26" i="4" s="1"/>
  <c r="H7" i="4"/>
  <c r="I7" i="4" s="1"/>
  <c r="J7" i="4" s="1"/>
  <c r="H8" i="4"/>
  <c r="I8" i="4" s="1"/>
  <c r="J8" i="4" s="1"/>
  <c r="H9" i="4"/>
  <c r="I9" i="4" s="1"/>
  <c r="J9" i="4" s="1"/>
  <c r="H10" i="4"/>
  <c r="I10" i="4" s="1"/>
  <c r="J10" i="4" s="1"/>
  <c r="H13" i="4"/>
  <c r="H14" i="4"/>
  <c r="I14" i="4" s="1"/>
  <c r="J14" i="4" s="1"/>
  <c r="H15" i="4"/>
  <c r="I15" i="4" s="1"/>
  <c r="J15" i="4" s="1"/>
  <c r="H16" i="4"/>
  <c r="I16" i="4" s="1"/>
  <c r="J16" i="4" s="1"/>
  <c r="H17" i="4"/>
  <c r="I17" i="4" s="1"/>
  <c r="J17" i="4" s="1"/>
  <c r="H18" i="4"/>
  <c r="I18" i="4" s="1"/>
  <c r="J18" i="4" s="1"/>
  <c r="H19" i="4"/>
  <c r="I19" i="4" s="1"/>
  <c r="J19" i="4" s="1"/>
  <c r="H23" i="4"/>
  <c r="I23" i="4" s="1"/>
  <c r="J23" i="4" s="1"/>
  <c r="H24" i="4"/>
  <c r="I24" i="4" s="1"/>
  <c r="J24" i="4" s="1"/>
  <c r="H25" i="4"/>
  <c r="I25" i="4" s="1"/>
  <c r="J25" i="4" s="1"/>
  <c r="H26" i="4"/>
  <c r="I26" i="4" s="1"/>
  <c r="J26" i="4" s="1"/>
  <c r="K6" i="4"/>
  <c r="L6" i="4" s="1"/>
  <c r="M6" i="4" s="1"/>
  <c r="N6" i="4" s="1"/>
  <c r="H6" i="4"/>
  <c r="I6" i="4" s="1"/>
  <c r="J6" i="4" s="1"/>
  <c r="M16" i="4" l="1"/>
  <c r="N16" i="4" s="1"/>
  <c r="M15" i="4"/>
  <c r="N15" i="4" s="1"/>
  <c r="I13" i="4"/>
  <c r="J13" i="4" s="1"/>
  <c r="N30" i="4" l="1"/>
</calcChain>
</file>

<file path=xl/sharedStrings.xml><?xml version="1.0" encoding="utf-8"?>
<sst xmlns="http://schemas.openxmlformats.org/spreadsheetml/2006/main" count="68" uniqueCount="47">
  <si>
    <t>№</t>
  </si>
  <si>
    <t>Ед. изм</t>
  </si>
  <si>
    <t>Кол-во</t>
  </si>
  <si>
    <t>Среднее квадратичное отклонение</t>
  </si>
  <si>
    <r>
      <t xml:space="preserve">коэффициент вариации цен V (%)           </t>
    </r>
    <r>
      <rPr>
        <i/>
        <sz val="10"/>
        <color indexed="8"/>
        <rFont val="Times New Roman"/>
        <family val="1"/>
        <charset val="204"/>
      </rPr>
      <t xml:space="preserve">         (не должен превышать 33%)</t>
    </r>
  </si>
  <si>
    <t xml:space="preserve">Средняя арифметическая цена за единицу     &lt;ц&gt; </t>
  </si>
  <si>
    <t>Цена за единицу изм. (руб.)</t>
  </si>
  <si>
    <t>Цена за единицу изм. с округлением (вниз) до сотых долей после запятой (руб.)</t>
  </si>
  <si>
    <t>Источник информации о цене (руб./ед.изм.)</t>
  </si>
  <si>
    <t>Обоснование начальной (максимальной) цены договора</t>
  </si>
  <si>
    <t>Наименование предмета договора</t>
  </si>
  <si>
    <t>Однородность совокупности значений выявленных цен, используемых в расчете НМЦД**</t>
  </si>
  <si>
    <t>НМЦД, определенная методом сопоставимых рыночных цен (анализа рынка)*</t>
  </si>
  <si>
    <r>
      <rPr>
        <b/>
        <sz val="10"/>
        <color indexed="8"/>
        <rFont val="Times New Roman"/>
        <family val="1"/>
        <charset val="204"/>
      </rPr>
      <t>Расчет НМЦД по формуле</t>
    </r>
    <r>
      <rPr>
        <sz val="10"/>
        <color indexed="8"/>
        <rFont val="Times New Roman"/>
        <family val="1"/>
        <charset val="204"/>
      </rPr>
      <t xml:space="preserve">                             v - количество (объем) закупаемого товара (работы, услуги);
n - количество значений, используемых в расчете;
i - номер источника ценовой информации;
     - цена единицы</t>
    </r>
  </si>
  <si>
    <t>НМЦД с учетом округления цены за единицу (руб.)**</t>
  </si>
  <si>
    <t>исх.</t>
  </si>
  <si>
    <t>шт</t>
  </si>
  <si>
    <t>пара</t>
  </si>
  <si>
    <t>Коммерческое предложение  3
(счет №1-200 от 22.03.2021 г)</t>
  </si>
  <si>
    <t>Приложение № 4   к извещению о проведении открытого запроса котировок        Обоснование НМЦД</t>
  </si>
  <si>
    <t xml:space="preserve">Костюм рабочий х/б  размер 48-50 рост 170-176 </t>
  </si>
  <si>
    <t>Костюм рабочий х/б размер 52-54 рост 170-176</t>
  </si>
  <si>
    <t>Костюм рабочий х/б  размер 56-58 рост 170-176</t>
  </si>
  <si>
    <t>Костюм рабочий х/б  размер 48-50 рост 182-188</t>
  </si>
  <si>
    <t>Костюм рабочий х/б  размер 52-54 рост 182-188</t>
  </si>
  <si>
    <t>Костюм рабочий х/б  размер 50-52 рост 164</t>
  </si>
  <si>
    <t>Куртка утепленная зимняя женская размер 54-56 рост 168</t>
  </si>
  <si>
    <t>Костюм летний с защитой от воздействя электрической дуги  размер 48-50, рост 170-176</t>
  </si>
  <si>
    <t>Костюм летний с защитой от воздействя электрической дуги размер 48-50, рост 182-188</t>
  </si>
  <si>
    <t>Костюм летний с защитой от воздействя электрической дуги  размер 54-56, рост 198</t>
  </si>
  <si>
    <t>Костюм зимний с защитой от воздействя электрической дуги мужской размер 54-56, рост 198</t>
  </si>
  <si>
    <t>Халат женский для защиты от общих производственных загрязнений размер 56-58, рост 158-164</t>
  </si>
  <si>
    <t>Халат женский для защиты от общих производственных загрязнений размер 48-50, рост 170-176</t>
  </si>
  <si>
    <t>Ботинки рабочие летние с защитой от воздействя электрической дуги мужские размер 42</t>
  </si>
  <si>
    <t>Ботинки рабочие летние с защитой от воздействя электрической дуги мужские размер 37</t>
  </si>
  <si>
    <t>Ботинки рабочие летние с защитой от воздействя электрической дуги мужские размер 38</t>
  </si>
  <si>
    <t>Ботинки рабочие летние с защитой от воздействя электрической дуги мужские размер 39</t>
  </si>
  <si>
    <t>Ботинки рабочие летние с защитой от воздействя электрической дуги мужские размер 43</t>
  </si>
  <si>
    <t>Ботинки рабочие летние с защитой от воздействя электрической дуги мужские размер 44</t>
  </si>
  <si>
    <t>Ботинки рабочие летние с защитой от воздействя электрической дуги мужские размер 47</t>
  </si>
  <si>
    <t>Ботинки рабочие  летние мужские размер 40</t>
  </si>
  <si>
    <t>Ботинки рабочие зимние с защитой от воздействя электрической дуги мужские размер 47</t>
  </si>
  <si>
    <t xml:space="preserve">Коммерческое предложение 1  (счет № 79782 от 25.07.2022)
</t>
  </si>
  <si>
    <t xml:space="preserve">Коммерческое предложение  2
(счет №ЦБ000007902 от 26.07.2022 г.)
</t>
  </si>
  <si>
    <t>Костюм рабочий х/б  женский размер 54-56 рост 168</t>
  </si>
  <si>
    <t>229 174 (Двести двадцать девять сто семьдесят четыре) рубля 87 копеек</t>
  </si>
  <si>
    <t>Подготовлено: 08.08.2022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</si>
</sst>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vertical="top"/>
    </xf>
    <xf numFmtId="4" fontId="2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2" fontId="7" fillId="0" borderId="0" xfId="0" applyNumberFormat="1" applyFont="1" applyAlignment="1">
      <alignment vertical="center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4" fontId="7" fillId="0" borderId="0" xfId="0" applyNumberFormat="1" applyFont="1"/>
    <xf numFmtId="0" fontId="5" fillId="0" borderId="1" xfId="0" applyFont="1" applyBorder="1" applyAlignment="1">
      <alignment horizontal="right"/>
    </xf>
    <xf numFmtId="49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right"/>
    </xf>
    <xf numFmtId="4" fontId="2" fillId="0" borderId="0" xfId="0" applyNumberFormat="1" applyFont="1" applyBorder="1" applyAlignment="1">
      <alignment horizontal="center" vertical="top" wrapText="1"/>
    </xf>
    <xf numFmtId="4" fontId="5" fillId="0" borderId="0" xfId="0" applyNumberFormat="1" applyFont="1" applyBorder="1" applyAlignment="1">
      <alignment horizontal="center" vertical="top"/>
    </xf>
    <xf numFmtId="2" fontId="2" fillId="0" borderId="0" xfId="0" applyNumberFormat="1" applyFont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/>
    <xf numFmtId="0" fontId="5" fillId="0" borderId="0" xfId="0" applyFont="1" applyAlignment="1"/>
    <xf numFmtId="0" fontId="7" fillId="0" borderId="0" xfId="0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5" fillId="0" borderId="5" xfId="0" applyFont="1" applyBorder="1" applyAlignment="1">
      <alignment wrapText="1"/>
    </xf>
    <xf numFmtId="0" fontId="7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top" wrapText="1"/>
    </xf>
    <xf numFmtId="0" fontId="5" fillId="0" borderId="4" xfId="0" applyFont="1" applyBorder="1" applyAlignment="1"/>
    <xf numFmtId="0" fontId="5" fillId="0" borderId="2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</xdr:row>
      <xdr:rowOff>952500</xdr:rowOff>
    </xdr:from>
    <xdr:to>
      <xdr:col>8</xdr:col>
      <xdr:colOff>0</xdr:colOff>
      <xdr:row>3</xdr:row>
      <xdr:rowOff>1304925</xdr:rowOff>
    </xdr:to>
    <xdr:pic>
      <xdr:nvPicPr>
        <xdr:cNvPr id="4883" name="Picture 1">
          <a:extLst>
            <a:ext uri="{FF2B5EF4-FFF2-40B4-BE49-F238E27FC236}">
              <a16:creationId xmlns:a16="http://schemas.microsoft.com/office/drawing/2014/main" id="{00000000-0008-0000-0000-000013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72225" y="2552700"/>
          <a:ext cx="10191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304800</xdr:colOff>
      <xdr:row>3</xdr:row>
      <xdr:rowOff>1238250</xdr:rowOff>
    </xdr:from>
    <xdr:to>
      <xdr:col>8</xdr:col>
      <xdr:colOff>457200</xdr:colOff>
      <xdr:row>3</xdr:row>
      <xdr:rowOff>1466850</xdr:rowOff>
    </xdr:to>
    <xdr:pic>
      <xdr:nvPicPr>
        <xdr:cNvPr id="4884" name="Picture 6">
          <a:extLst>
            <a:ext uri="{FF2B5EF4-FFF2-40B4-BE49-F238E27FC236}">
              <a16:creationId xmlns:a16="http://schemas.microsoft.com/office/drawing/2014/main" id="{00000000-0008-0000-0000-000014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696200" y="283845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19050</xdr:colOff>
      <xdr:row>3</xdr:row>
      <xdr:rowOff>952500</xdr:rowOff>
    </xdr:from>
    <xdr:to>
      <xdr:col>8</xdr:col>
      <xdr:colOff>0</xdr:colOff>
      <xdr:row>3</xdr:row>
      <xdr:rowOff>1304925</xdr:rowOff>
    </xdr:to>
    <xdr:pic>
      <xdr:nvPicPr>
        <xdr:cNvPr id="4885" name="Picture 1">
          <a:extLst>
            <a:ext uri="{FF2B5EF4-FFF2-40B4-BE49-F238E27FC236}">
              <a16:creationId xmlns:a16="http://schemas.microsoft.com/office/drawing/2014/main" id="{00000000-0008-0000-0000-000015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72225" y="2552700"/>
          <a:ext cx="1019175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304800</xdr:colOff>
      <xdr:row>3</xdr:row>
      <xdr:rowOff>1238250</xdr:rowOff>
    </xdr:from>
    <xdr:to>
      <xdr:col>8</xdr:col>
      <xdr:colOff>457200</xdr:colOff>
      <xdr:row>3</xdr:row>
      <xdr:rowOff>1466850</xdr:rowOff>
    </xdr:to>
    <xdr:pic>
      <xdr:nvPicPr>
        <xdr:cNvPr id="4886" name="Picture 6">
          <a:extLst>
            <a:ext uri="{FF2B5EF4-FFF2-40B4-BE49-F238E27FC236}">
              <a16:creationId xmlns:a16="http://schemas.microsoft.com/office/drawing/2014/main" id="{00000000-0008-0000-0000-000016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696200" y="283845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19050</xdr:colOff>
      <xdr:row>3</xdr:row>
      <xdr:rowOff>952500</xdr:rowOff>
    </xdr:from>
    <xdr:to>
      <xdr:col>10</xdr:col>
      <xdr:colOff>0</xdr:colOff>
      <xdr:row>3</xdr:row>
      <xdr:rowOff>1304925</xdr:rowOff>
    </xdr:to>
    <xdr:pic>
      <xdr:nvPicPr>
        <xdr:cNvPr id="4887" name="Picture 1">
          <a:extLst>
            <a:ext uri="{FF2B5EF4-FFF2-40B4-BE49-F238E27FC236}">
              <a16:creationId xmlns:a16="http://schemas.microsoft.com/office/drawing/2014/main" id="{00000000-0008-0000-0000-000017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39150" y="2552700"/>
          <a:ext cx="9334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19050</xdr:colOff>
      <xdr:row>3</xdr:row>
      <xdr:rowOff>923925</xdr:rowOff>
    </xdr:from>
    <xdr:to>
      <xdr:col>8</xdr:col>
      <xdr:colOff>1019175</xdr:colOff>
      <xdr:row>3</xdr:row>
      <xdr:rowOff>1362075</xdr:rowOff>
    </xdr:to>
    <xdr:pic>
      <xdr:nvPicPr>
        <xdr:cNvPr id="4888" name="Picture 2">
          <a:extLst>
            <a:ext uri="{FF2B5EF4-FFF2-40B4-BE49-F238E27FC236}">
              <a16:creationId xmlns:a16="http://schemas.microsoft.com/office/drawing/2014/main" id="{00000000-0008-0000-0000-000018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410450" y="2524125"/>
          <a:ext cx="10001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19050</xdr:colOff>
      <xdr:row>3</xdr:row>
      <xdr:rowOff>1600200</xdr:rowOff>
    </xdr:from>
    <xdr:to>
      <xdr:col>10</xdr:col>
      <xdr:colOff>1504950</xdr:colOff>
      <xdr:row>3</xdr:row>
      <xdr:rowOff>1962150</xdr:rowOff>
    </xdr:to>
    <xdr:pic>
      <xdr:nvPicPr>
        <xdr:cNvPr id="4889" name="Picture 5">
          <a:extLst>
            <a:ext uri="{FF2B5EF4-FFF2-40B4-BE49-F238E27FC236}">
              <a16:creationId xmlns:a16="http://schemas.microsoft.com/office/drawing/2014/main" id="{00000000-0008-0000-0000-000019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391650" y="3200400"/>
          <a:ext cx="14859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304800</xdr:colOff>
      <xdr:row>3</xdr:row>
      <xdr:rowOff>1238250</xdr:rowOff>
    </xdr:from>
    <xdr:to>
      <xdr:col>10</xdr:col>
      <xdr:colOff>457200</xdr:colOff>
      <xdr:row>3</xdr:row>
      <xdr:rowOff>1466850</xdr:rowOff>
    </xdr:to>
    <xdr:pic>
      <xdr:nvPicPr>
        <xdr:cNvPr id="4890" name="Picture 6">
          <a:extLst>
            <a:ext uri="{FF2B5EF4-FFF2-40B4-BE49-F238E27FC236}">
              <a16:creationId xmlns:a16="http://schemas.microsoft.com/office/drawing/2014/main" id="{00000000-0008-0000-0000-00001A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677400" y="2838450"/>
          <a:ext cx="1524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4"/>
  <sheetViews>
    <sheetView tabSelected="1" topLeftCell="A25" workbookViewId="0">
      <selection activeCell="B40" sqref="B40"/>
    </sheetView>
  </sheetViews>
  <sheetFormatPr defaultRowHeight="12.75" x14ac:dyDescent="0.2"/>
  <cols>
    <col min="1" max="1" width="3.140625" style="3" customWidth="1"/>
    <col min="2" max="2" width="36.28515625" style="3" customWidth="1"/>
    <col min="3" max="3" width="5.85546875" style="3" customWidth="1"/>
    <col min="4" max="4" width="6.85546875" style="3" customWidth="1"/>
    <col min="5" max="5" width="13.85546875" style="3" customWidth="1"/>
    <col min="6" max="6" width="14.7109375" style="3" customWidth="1"/>
    <col min="7" max="7" width="14.5703125" style="3" customWidth="1"/>
    <col min="8" max="8" width="15.5703125" style="3" customWidth="1"/>
    <col min="9" max="9" width="15.42578125" style="3" customWidth="1"/>
    <col min="10" max="10" width="14.28515625" style="3" customWidth="1"/>
    <col min="11" max="11" width="28" style="3" customWidth="1"/>
    <col min="12" max="12" width="13.5703125" style="3" customWidth="1"/>
    <col min="13" max="13" width="9.42578125" style="3" bestFit="1" customWidth="1"/>
    <col min="14" max="14" width="13.85546875" style="3" customWidth="1"/>
    <col min="15" max="16384" width="9.140625" style="3"/>
  </cols>
  <sheetData>
    <row r="1" spans="1:29" ht="48" customHeight="1" x14ac:dyDescent="0.2">
      <c r="B1" s="7"/>
      <c r="C1" s="7"/>
      <c r="K1" s="6"/>
      <c r="M1" s="38" t="s">
        <v>19</v>
      </c>
      <c r="N1" s="39"/>
      <c r="O1" s="11"/>
      <c r="P1" s="11"/>
      <c r="Q1" s="11"/>
      <c r="R1" s="11"/>
      <c r="S1" s="11"/>
      <c r="T1" s="11"/>
      <c r="U1" s="11"/>
      <c r="V1" s="11"/>
      <c r="W1" s="14"/>
      <c r="X1" s="14"/>
      <c r="Y1" s="14"/>
      <c r="Z1" s="14"/>
      <c r="AA1" s="14"/>
      <c r="AB1" s="14"/>
      <c r="AC1" s="14"/>
    </row>
    <row r="2" spans="1:29" ht="39" customHeight="1" x14ac:dyDescent="0.2">
      <c r="A2" s="43" t="s">
        <v>9</v>
      </c>
      <c r="B2" s="43"/>
      <c r="C2" s="43"/>
      <c r="D2" s="43"/>
      <c r="E2" s="43"/>
      <c r="F2" s="43"/>
      <c r="G2" s="43"/>
      <c r="H2" s="43"/>
      <c r="I2" s="43"/>
      <c r="J2" s="43"/>
      <c r="K2" s="44"/>
      <c r="M2" s="40"/>
      <c r="N2" s="40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</row>
    <row r="3" spans="1:29" ht="39" customHeight="1" x14ac:dyDescent="0.2">
      <c r="A3" s="47" t="s">
        <v>0</v>
      </c>
      <c r="B3" s="48" t="s">
        <v>10</v>
      </c>
      <c r="C3" s="48" t="s">
        <v>1</v>
      </c>
      <c r="D3" s="48" t="s">
        <v>2</v>
      </c>
      <c r="E3" s="45" t="s">
        <v>8</v>
      </c>
      <c r="F3" s="45"/>
      <c r="G3" s="45"/>
      <c r="H3" s="46" t="s">
        <v>11</v>
      </c>
      <c r="I3" s="46"/>
      <c r="J3" s="46"/>
      <c r="K3" s="52" t="s">
        <v>12</v>
      </c>
      <c r="L3" s="53"/>
      <c r="M3" s="53"/>
      <c r="N3" s="54"/>
    </row>
    <row r="4" spans="1:29" ht="159" customHeight="1" x14ac:dyDescent="0.2">
      <c r="A4" s="47"/>
      <c r="B4" s="48"/>
      <c r="C4" s="48"/>
      <c r="D4" s="48"/>
      <c r="E4" s="4" t="s">
        <v>42</v>
      </c>
      <c r="F4" s="4" t="s">
        <v>43</v>
      </c>
      <c r="G4" s="15" t="s">
        <v>18</v>
      </c>
      <c r="H4" s="4" t="s">
        <v>5</v>
      </c>
      <c r="I4" s="4" t="s">
        <v>3</v>
      </c>
      <c r="J4" s="5" t="s">
        <v>4</v>
      </c>
      <c r="K4" s="1" t="s">
        <v>13</v>
      </c>
      <c r="L4" s="10" t="s">
        <v>6</v>
      </c>
      <c r="M4" s="10" t="s">
        <v>7</v>
      </c>
      <c r="N4" s="10" t="s">
        <v>14</v>
      </c>
    </row>
    <row r="5" spans="1:29" s="2" customFormat="1" ht="18.75" customHeight="1" x14ac:dyDescent="0.25">
      <c r="A5" s="49" t="s">
        <v>15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1"/>
    </row>
    <row r="6" spans="1:29" s="2" customFormat="1" ht="36.75" customHeight="1" x14ac:dyDescent="0.2">
      <c r="A6" s="5">
        <v>1</v>
      </c>
      <c r="B6" s="20" t="s">
        <v>20</v>
      </c>
      <c r="C6" s="19" t="s">
        <v>16</v>
      </c>
      <c r="D6" s="19">
        <v>3</v>
      </c>
      <c r="E6" s="19">
        <v>2536.1999999999998</v>
      </c>
      <c r="F6" s="19">
        <v>1350</v>
      </c>
      <c r="G6" s="19">
        <v>1770</v>
      </c>
      <c r="H6" s="8">
        <f t="shared" ref="H6:H28" si="0">AVERAGE(E6:G6)</f>
        <v>1885.3999999999999</v>
      </c>
      <c r="I6" s="9">
        <f t="shared" ref="I6:I28" si="1">SQRT(((SUM((POWER(E6-H6,2)),(POWER(F6-H6,2)),(POWER(G6-H6,2)))/(COLUMNS(E6:G6)-1))))</f>
        <v>601.46112093800366</v>
      </c>
      <c r="J6" s="9">
        <f t="shared" ref="J6:J28" si="2">I6/H6*100</f>
        <v>31.900982334677185</v>
      </c>
      <c r="K6" s="16">
        <f t="shared" ref="K6:K28" si="3">((D6/3)*(SUM(E6:G6)))</f>
        <v>5656.2</v>
      </c>
      <c r="L6" s="17">
        <f t="shared" ref="L6:L28" si="4">K6/D6</f>
        <v>1885.3999999999999</v>
      </c>
      <c r="M6" s="16">
        <f t="shared" ref="M6:M28" si="5">ROUND(L6,2)</f>
        <v>1885.4</v>
      </c>
      <c r="N6" s="16">
        <f t="shared" ref="N6:N28" si="6">M6*D6</f>
        <v>5656.2000000000007</v>
      </c>
    </row>
    <row r="7" spans="1:29" s="2" customFormat="1" ht="38.25" customHeight="1" x14ac:dyDescent="0.2">
      <c r="A7" s="5">
        <v>2</v>
      </c>
      <c r="B7" s="20" t="s">
        <v>21</v>
      </c>
      <c r="C7" s="19" t="s">
        <v>16</v>
      </c>
      <c r="D7" s="19">
        <v>4</v>
      </c>
      <c r="E7" s="19">
        <v>2536.1999999999998</v>
      </c>
      <c r="F7" s="19">
        <v>1350</v>
      </c>
      <c r="G7" s="19">
        <v>1770</v>
      </c>
      <c r="H7" s="8">
        <f t="shared" si="0"/>
        <v>1885.3999999999999</v>
      </c>
      <c r="I7" s="9">
        <f t="shared" si="1"/>
        <v>601.46112093800366</v>
      </c>
      <c r="J7" s="9">
        <f t="shared" si="2"/>
        <v>31.900982334677185</v>
      </c>
      <c r="K7" s="16">
        <f t="shared" si="3"/>
        <v>7541.5999999999995</v>
      </c>
      <c r="L7" s="17">
        <f t="shared" si="4"/>
        <v>1885.3999999999999</v>
      </c>
      <c r="M7" s="16">
        <f t="shared" si="5"/>
        <v>1885.4</v>
      </c>
      <c r="N7" s="16">
        <f t="shared" si="6"/>
        <v>7541.6</v>
      </c>
    </row>
    <row r="8" spans="1:29" s="2" customFormat="1" ht="36.75" customHeight="1" x14ac:dyDescent="0.2">
      <c r="A8" s="5">
        <v>3</v>
      </c>
      <c r="B8" s="20" t="s">
        <v>22</v>
      </c>
      <c r="C8" s="19" t="s">
        <v>16</v>
      </c>
      <c r="D8" s="19">
        <v>4</v>
      </c>
      <c r="E8" s="19">
        <v>2536.1999999999998</v>
      </c>
      <c r="F8" s="19">
        <v>1350</v>
      </c>
      <c r="G8" s="19">
        <v>1770</v>
      </c>
      <c r="H8" s="8">
        <f t="shared" si="0"/>
        <v>1885.3999999999999</v>
      </c>
      <c r="I8" s="9">
        <f t="shared" si="1"/>
        <v>601.46112093800366</v>
      </c>
      <c r="J8" s="9">
        <f t="shared" si="2"/>
        <v>31.900982334677185</v>
      </c>
      <c r="K8" s="16">
        <f t="shared" si="3"/>
        <v>7541.5999999999995</v>
      </c>
      <c r="L8" s="17">
        <f t="shared" si="4"/>
        <v>1885.3999999999999</v>
      </c>
      <c r="M8" s="16">
        <f t="shared" si="5"/>
        <v>1885.4</v>
      </c>
      <c r="N8" s="16">
        <f t="shared" si="6"/>
        <v>7541.6</v>
      </c>
    </row>
    <row r="9" spans="1:29" s="2" customFormat="1" ht="37.5" customHeight="1" x14ac:dyDescent="0.2">
      <c r="A9" s="5">
        <v>4</v>
      </c>
      <c r="B9" s="20" t="s">
        <v>23</v>
      </c>
      <c r="C9" s="19" t="s">
        <v>16</v>
      </c>
      <c r="D9" s="19">
        <v>2</v>
      </c>
      <c r="E9" s="19">
        <v>2536.1999999999998</v>
      </c>
      <c r="F9" s="19">
        <v>1350</v>
      </c>
      <c r="G9" s="19">
        <v>1770</v>
      </c>
      <c r="H9" s="8">
        <f t="shared" si="0"/>
        <v>1885.3999999999999</v>
      </c>
      <c r="I9" s="9">
        <f t="shared" si="1"/>
        <v>601.46112093800366</v>
      </c>
      <c r="J9" s="9">
        <f t="shared" si="2"/>
        <v>31.900982334677185</v>
      </c>
      <c r="K9" s="16">
        <f t="shared" si="3"/>
        <v>3770.7999999999997</v>
      </c>
      <c r="L9" s="17">
        <f t="shared" si="4"/>
        <v>1885.3999999999999</v>
      </c>
      <c r="M9" s="16">
        <f t="shared" si="5"/>
        <v>1885.4</v>
      </c>
      <c r="N9" s="16">
        <f t="shared" si="6"/>
        <v>3770.8</v>
      </c>
    </row>
    <row r="10" spans="1:29" s="2" customFormat="1" ht="37.5" customHeight="1" x14ac:dyDescent="0.2">
      <c r="A10" s="5">
        <v>5</v>
      </c>
      <c r="B10" s="20" t="s">
        <v>24</v>
      </c>
      <c r="C10" s="19" t="s">
        <v>16</v>
      </c>
      <c r="D10" s="19">
        <v>3</v>
      </c>
      <c r="E10" s="19">
        <v>2536.1999999999998</v>
      </c>
      <c r="F10" s="19">
        <v>1350</v>
      </c>
      <c r="G10" s="19">
        <v>1770</v>
      </c>
      <c r="H10" s="8">
        <f t="shared" si="0"/>
        <v>1885.3999999999999</v>
      </c>
      <c r="I10" s="9">
        <f t="shared" si="1"/>
        <v>601.46112093800366</v>
      </c>
      <c r="J10" s="9">
        <f t="shared" si="2"/>
        <v>31.900982334677185</v>
      </c>
      <c r="K10" s="16">
        <f t="shared" si="3"/>
        <v>5656.2</v>
      </c>
      <c r="L10" s="17">
        <f t="shared" si="4"/>
        <v>1885.3999999999999</v>
      </c>
      <c r="M10" s="16">
        <f t="shared" si="5"/>
        <v>1885.4</v>
      </c>
      <c r="N10" s="16">
        <f t="shared" si="6"/>
        <v>5656.2000000000007</v>
      </c>
    </row>
    <row r="11" spans="1:29" s="2" customFormat="1" ht="37.5" customHeight="1" x14ac:dyDescent="0.2">
      <c r="A11" s="5">
        <v>6</v>
      </c>
      <c r="B11" s="20" t="s">
        <v>25</v>
      </c>
      <c r="C11" s="19" t="s">
        <v>16</v>
      </c>
      <c r="D11" s="19">
        <v>1</v>
      </c>
      <c r="E11" s="19">
        <v>2536.1999999999998</v>
      </c>
      <c r="F11" s="19">
        <v>1350</v>
      </c>
      <c r="G11" s="19">
        <v>1770</v>
      </c>
      <c r="H11" s="8">
        <f t="shared" si="0"/>
        <v>1885.3999999999999</v>
      </c>
      <c r="I11" s="9">
        <f t="shared" si="1"/>
        <v>601.46112093800366</v>
      </c>
      <c r="J11" s="9">
        <f t="shared" si="2"/>
        <v>31.900982334677185</v>
      </c>
      <c r="K11" s="16">
        <f t="shared" si="3"/>
        <v>1885.3999999999999</v>
      </c>
      <c r="L11" s="17">
        <f t="shared" si="4"/>
        <v>1885.3999999999999</v>
      </c>
      <c r="M11" s="16">
        <f t="shared" si="5"/>
        <v>1885.4</v>
      </c>
      <c r="N11" s="16">
        <f t="shared" si="6"/>
        <v>1885.4</v>
      </c>
    </row>
    <row r="12" spans="1:29" s="2" customFormat="1" ht="37.5" customHeight="1" x14ac:dyDescent="0.2">
      <c r="A12" s="5">
        <v>7</v>
      </c>
      <c r="B12" s="20" t="s">
        <v>44</v>
      </c>
      <c r="C12" s="19" t="s">
        <v>16</v>
      </c>
      <c r="D12" s="19">
        <v>1</v>
      </c>
      <c r="E12" s="19">
        <v>2497.1999999999998</v>
      </c>
      <c r="F12" s="19">
        <v>2231</v>
      </c>
      <c r="G12" s="19">
        <v>2246.4</v>
      </c>
      <c r="H12" s="8">
        <f t="shared" si="0"/>
        <v>2324.8666666666668</v>
      </c>
      <c r="I12" s="9">
        <f t="shared" si="1"/>
        <v>149.44354563959359</v>
      </c>
      <c r="J12" s="9">
        <f t="shared" si="2"/>
        <v>6.4280480159260858</v>
      </c>
      <c r="K12" s="16">
        <f t="shared" si="3"/>
        <v>2324.8666666666668</v>
      </c>
      <c r="L12" s="17">
        <f t="shared" si="4"/>
        <v>2324.8666666666668</v>
      </c>
      <c r="M12" s="16">
        <f t="shared" si="5"/>
        <v>2324.87</v>
      </c>
      <c r="N12" s="16">
        <f t="shared" si="6"/>
        <v>2324.87</v>
      </c>
    </row>
    <row r="13" spans="1:29" s="2" customFormat="1" ht="37.5" customHeight="1" x14ac:dyDescent="0.2">
      <c r="A13" s="5">
        <v>8</v>
      </c>
      <c r="B13" s="21" t="s">
        <v>26</v>
      </c>
      <c r="C13" s="19" t="s">
        <v>16</v>
      </c>
      <c r="D13" s="19">
        <v>1</v>
      </c>
      <c r="E13" s="19">
        <v>3169.2</v>
      </c>
      <c r="F13" s="19">
        <v>2296</v>
      </c>
      <c r="G13" s="19">
        <v>3013.2</v>
      </c>
      <c r="H13" s="8">
        <f t="shared" si="0"/>
        <v>2826.1333333333332</v>
      </c>
      <c r="I13" s="9">
        <f t="shared" si="1"/>
        <v>465.68767788436622</v>
      </c>
      <c r="J13" s="9">
        <f t="shared" si="2"/>
        <v>16.477908964581744</v>
      </c>
      <c r="K13" s="16">
        <f t="shared" si="3"/>
        <v>2826.1333333333332</v>
      </c>
      <c r="L13" s="17">
        <f t="shared" si="4"/>
        <v>2826.1333333333332</v>
      </c>
      <c r="M13" s="16">
        <f t="shared" si="5"/>
        <v>2826.13</v>
      </c>
      <c r="N13" s="16">
        <f t="shared" si="6"/>
        <v>2826.13</v>
      </c>
    </row>
    <row r="14" spans="1:29" s="2" customFormat="1" ht="37.5" customHeight="1" x14ac:dyDescent="0.2">
      <c r="A14" s="5">
        <v>9</v>
      </c>
      <c r="B14" s="21" t="s">
        <v>27</v>
      </c>
      <c r="C14" s="19" t="s">
        <v>16</v>
      </c>
      <c r="D14" s="19">
        <v>4</v>
      </c>
      <c r="E14" s="19">
        <v>16059</v>
      </c>
      <c r="F14" s="19">
        <v>10289</v>
      </c>
      <c r="G14" s="19">
        <v>21153.599999999999</v>
      </c>
      <c r="H14" s="8">
        <f t="shared" si="0"/>
        <v>15833.866666666667</v>
      </c>
      <c r="I14" s="9">
        <f t="shared" si="1"/>
        <v>5435.797738449558</v>
      </c>
      <c r="J14" s="9">
        <f t="shared" si="2"/>
        <v>34.330197751967667</v>
      </c>
      <c r="K14" s="16">
        <f t="shared" si="3"/>
        <v>63335.46666666666</v>
      </c>
      <c r="L14" s="17">
        <f t="shared" si="4"/>
        <v>15833.866666666665</v>
      </c>
      <c r="M14" s="16">
        <f t="shared" si="5"/>
        <v>15833.87</v>
      </c>
      <c r="N14" s="16">
        <f t="shared" si="6"/>
        <v>63335.48</v>
      </c>
    </row>
    <row r="15" spans="1:29" s="2" customFormat="1" ht="37.5" customHeight="1" x14ac:dyDescent="0.2">
      <c r="A15" s="5">
        <v>10</v>
      </c>
      <c r="B15" s="21" t="s">
        <v>28</v>
      </c>
      <c r="C15" s="19" t="s">
        <v>16</v>
      </c>
      <c r="D15" s="19">
        <v>1</v>
      </c>
      <c r="E15" s="19">
        <v>16059</v>
      </c>
      <c r="F15" s="19">
        <v>10289</v>
      </c>
      <c r="G15" s="19">
        <v>21153.599999999999</v>
      </c>
      <c r="H15" s="8">
        <f t="shared" si="0"/>
        <v>15833.866666666667</v>
      </c>
      <c r="I15" s="9">
        <f t="shared" si="1"/>
        <v>5435.797738449558</v>
      </c>
      <c r="J15" s="9">
        <f t="shared" si="2"/>
        <v>34.330197751967667</v>
      </c>
      <c r="K15" s="16">
        <f t="shared" si="3"/>
        <v>15833.866666666665</v>
      </c>
      <c r="L15" s="17">
        <f t="shared" si="4"/>
        <v>15833.866666666665</v>
      </c>
      <c r="M15" s="16">
        <f t="shared" si="5"/>
        <v>15833.87</v>
      </c>
      <c r="N15" s="16">
        <f t="shared" si="6"/>
        <v>15833.87</v>
      </c>
    </row>
    <row r="16" spans="1:29" s="2" customFormat="1" ht="37.5" customHeight="1" x14ac:dyDescent="0.2">
      <c r="A16" s="5">
        <v>11</v>
      </c>
      <c r="B16" s="21" t="s">
        <v>29</v>
      </c>
      <c r="C16" s="19" t="s">
        <v>16</v>
      </c>
      <c r="D16" s="19">
        <v>1</v>
      </c>
      <c r="E16" s="19">
        <v>16059</v>
      </c>
      <c r="F16" s="19">
        <v>10289</v>
      </c>
      <c r="G16" s="19">
        <v>21153.599999999999</v>
      </c>
      <c r="H16" s="8">
        <f t="shared" si="0"/>
        <v>15833.866666666667</v>
      </c>
      <c r="I16" s="9">
        <f t="shared" si="1"/>
        <v>5435.797738449558</v>
      </c>
      <c r="J16" s="9">
        <f t="shared" si="2"/>
        <v>34.330197751967667</v>
      </c>
      <c r="K16" s="16">
        <f t="shared" si="3"/>
        <v>15833.866666666665</v>
      </c>
      <c r="L16" s="17">
        <f t="shared" si="4"/>
        <v>15833.866666666665</v>
      </c>
      <c r="M16" s="16">
        <f t="shared" si="5"/>
        <v>15833.87</v>
      </c>
      <c r="N16" s="16">
        <f t="shared" si="6"/>
        <v>15833.87</v>
      </c>
    </row>
    <row r="17" spans="1:14" s="2" customFormat="1" ht="37.5" customHeight="1" x14ac:dyDescent="0.2">
      <c r="A17" s="5">
        <v>12</v>
      </c>
      <c r="B17" s="21" t="s">
        <v>30</v>
      </c>
      <c r="C17" s="19" t="s">
        <v>16</v>
      </c>
      <c r="D17" s="19">
        <v>1</v>
      </c>
      <c r="E17" s="19">
        <v>27176.400000000001</v>
      </c>
      <c r="F17" s="19">
        <v>20431</v>
      </c>
      <c r="G17" s="19">
        <v>37410</v>
      </c>
      <c r="H17" s="8">
        <f t="shared" si="0"/>
        <v>28339.133333333331</v>
      </c>
      <c r="I17" s="9">
        <f t="shared" si="1"/>
        <v>8549.0099925858849</v>
      </c>
      <c r="J17" s="9">
        <f t="shared" si="2"/>
        <v>30.166801122779169</v>
      </c>
      <c r="K17" s="16">
        <f t="shared" si="3"/>
        <v>28339.133333333331</v>
      </c>
      <c r="L17" s="17">
        <f t="shared" si="4"/>
        <v>28339.133333333331</v>
      </c>
      <c r="M17" s="16">
        <f t="shared" si="5"/>
        <v>28339.13</v>
      </c>
      <c r="N17" s="16">
        <f t="shared" si="6"/>
        <v>28339.13</v>
      </c>
    </row>
    <row r="18" spans="1:14" s="2" customFormat="1" ht="37.5" customHeight="1" x14ac:dyDescent="0.2">
      <c r="A18" s="5">
        <v>13</v>
      </c>
      <c r="B18" s="21" t="s">
        <v>31</v>
      </c>
      <c r="C18" s="19" t="s">
        <v>16</v>
      </c>
      <c r="D18" s="19">
        <v>1</v>
      </c>
      <c r="E18" s="19">
        <v>1101</v>
      </c>
      <c r="F18" s="19">
        <v>1228</v>
      </c>
      <c r="G18" s="19">
        <v>822</v>
      </c>
      <c r="H18" s="8">
        <f t="shared" si="0"/>
        <v>1050.3333333333333</v>
      </c>
      <c r="I18" s="9">
        <f t="shared" si="1"/>
        <v>207.68806738311503</v>
      </c>
      <c r="J18" s="9">
        <f t="shared" si="2"/>
        <v>19.773538627399084</v>
      </c>
      <c r="K18" s="16">
        <f t="shared" si="3"/>
        <v>1050.3333333333333</v>
      </c>
      <c r="L18" s="17">
        <f t="shared" si="4"/>
        <v>1050.3333333333333</v>
      </c>
      <c r="M18" s="16">
        <f t="shared" si="5"/>
        <v>1050.33</v>
      </c>
      <c r="N18" s="16">
        <f t="shared" si="6"/>
        <v>1050.33</v>
      </c>
    </row>
    <row r="19" spans="1:14" s="2" customFormat="1" ht="37.5" customHeight="1" x14ac:dyDescent="0.2">
      <c r="A19" s="5">
        <v>14</v>
      </c>
      <c r="B19" s="21" t="s">
        <v>32</v>
      </c>
      <c r="C19" s="19" t="s">
        <v>16</v>
      </c>
      <c r="D19" s="19">
        <v>1</v>
      </c>
      <c r="E19" s="19">
        <v>1101</v>
      </c>
      <c r="F19" s="19">
        <v>1228</v>
      </c>
      <c r="G19" s="19">
        <v>822</v>
      </c>
      <c r="H19" s="8">
        <f t="shared" si="0"/>
        <v>1050.3333333333333</v>
      </c>
      <c r="I19" s="9">
        <f t="shared" si="1"/>
        <v>207.68806738311503</v>
      </c>
      <c r="J19" s="9">
        <f t="shared" si="2"/>
        <v>19.773538627399084</v>
      </c>
      <c r="K19" s="16">
        <f t="shared" si="3"/>
        <v>1050.3333333333333</v>
      </c>
      <c r="L19" s="17">
        <f t="shared" si="4"/>
        <v>1050.3333333333333</v>
      </c>
      <c r="M19" s="16">
        <f t="shared" si="5"/>
        <v>1050.33</v>
      </c>
      <c r="N19" s="16">
        <f t="shared" si="6"/>
        <v>1050.33</v>
      </c>
    </row>
    <row r="20" spans="1:14" s="2" customFormat="1" ht="37.5" customHeight="1" x14ac:dyDescent="0.2">
      <c r="A20" s="5">
        <v>15</v>
      </c>
      <c r="B20" s="21" t="s">
        <v>41</v>
      </c>
      <c r="C20" s="19" t="s">
        <v>17</v>
      </c>
      <c r="D20" s="19">
        <v>1</v>
      </c>
      <c r="E20" s="19">
        <v>4736.3999999999996</v>
      </c>
      <c r="F20" s="19">
        <v>4866</v>
      </c>
      <c r="G20" s="30">
        <v>3780</v>
      </c>
      <c r="H20" s="8">
        <f t="shared" si="0"/>
        <v>4460.8</v>
      </c>
      <c r="I20" s="9">
        <f t="shared" si="1"/>
        <v>593.14038810386194</v>
      </c>
      <c r="J20" s="9">
        <f t="shared" si="2"/>
        <v>13.296726777794611</v>
      </c>
      <c r="K20" s="16">
        <f t="shared" si="3"/>
        <v>4460.7999999999993</v>
      </c>
      <c r="L20" s="17">
        <f t="shared" si="4"/>
        <v>4460.7999999999993</v>
      </c>
      <c r="M20" s="16">
        <f t="shared" si="5"/>
        <v>4460.8</v>
      </c>
      <c r="N20" s="16">
        <f t="shared" si="6"/>
        <v>4460.8</v>
      </c>
    </row>
    <row r="21" spans="1:14" s="2" customFormat="1" ht="37.5" customHeight="1" x14ac:dyDescent="0.2">
      <c r="A21" s="5">
        <v>16</v>
      </c>
      <c r="B21" s="21" t="s">
        <v>34</v>
      </c>
      <c r="C21" s="19" t="s">
        <v>17</v>
      </c>
      <c r="D21" s="19">
        <v>1</v>
      </c>
      <c r="E21" s="19">
        <v>3858.6</v>
      </c>
      <c r="F21" s="19">
        <v>3974</v>
      </c>
      <c r="G21" s="30">
        <v>2730</v>
      </c>
      <c r="H21" s="8">
        <f t="shared" si="0"/>
        <v>3520.8666666666668</v>
      </c>
      <c r="I21" s="9">
        <f t="shared" si="1"/>
        <v>687.33678304986211</v>
      </c>
      <c r="J21" s="9">
        <f t="shared" si="2"/>
        <v>19.521806649400585</v>
      </c>
      <c r="K21" s="16">
        <f t="shared" si="3"/>
        <v>3520.8666666666668</v>
      </c>
      <c r="L21" s="17">
        <f t="shared" si="4"/>
        <v>3520.8666666666668</v>
      </c>
      <c r="M21" s="16">
        <f t="shared" si="5"/>
        <v>3520.87</v>
      </c>
      <c r="N21" s="16">
        <f t="shared" si="6"/>
        <v>3520.87</v>
      </c>
    </row>
    <row r="22" spans="1:14" s="2" customFormat="1" ht="37.5" customHeight="1" x14ac:dyDescent="0.2">
      <c r="A22" s="5">
        <v>17</v>
      </c>
      <c r="B22" s="21" t="s">
        <v>35</v>
      </c>
      <c r="C22" s="19" t="s">
        <v>17</v>
      </c>
      <c r="D22" s="19">
        <v>3</v>
      </c>
      <c r="E22" s="19">
        <v>3858.6</v>
      </c>
      <c r="F22" s="19">
        <v>3974</v>
      </c>
      <c r="G22" s="30">
        <v>2730</v>
      </c>
      <c r="H22" s="8">
        <f t="shared" si="0"/>
        <v>3520.8666666666668</v>
      </c>
      <c r="I22" s="9">
        <f t="shared" si="1"/>
        <v>687.33678304986211</v>
      </c>
      <c r="J22" s="9">
        <f t="shared" si="2"/>
        <v>19.521806649400585</v>
      </c>
      <c r="K22" s="16">
        <f t="shared" si="3"/>
        <v>10562.6</v>
      </c>
      <c r="L22" s="17">
        <f t="shared" si="4"/>
        <v>3520.8666666666668</v>
      </c>
      <c r="M22" s="16">
        <f t="shared" si="5"/>
        <v>3520.87</v>
      </c>
      <c r="N22" s="16">
        <f t="shared" si="6"/>
        <v>10562.61</v>
      </c>
    </row>
    <row r="23" spans="1:14" s="2" customFormat="1" ht="37.5" customHeight="1" x14ac:dyDescent="0.2">
      <c r="A23" s="5">
        <v>18</v>
      </c>
      <c r="B23" s="21" t="s">
        <v>36</v>
      </c>
      <c r="C23" s="19" t="s">
        <v>17</v>
      </c>
      <c r="D23" s="19">
        <v>3</v>
      </c>
      <c r="E23" s="19">
        <v>3858.6</v>
      </c>
      <c r="F23" s="19">
        <v>3974</v>
      </c>
      <c r="G23" s="30">
        <v>2730</v>
      </c>
      <c r="H23" s="8">
        <f t="shared" si="0"/>
        <v>3520.8666666666668</v>
      </c>
      <c r="I23" s="9">
        <f t="shared" si="1"/>
        <v>687.33678304986211</v>
      </c>
      <c r="J23" s="9">
        <f t="shared" si="2"/>
        <v>19.521806649400585</v>
      </c>
      <c r="K23" s="16">
        <f t="shared" si="3"/>
        <v>10562.6</v>
      </c>
      <c r="L23" s="17">
        <f t="shared" si="4"/>
        <v>3520.8666666666668</v>
      </c>
      <c r="M23" s="16">
        <f t="shared" si="5"/>
        <v>3520.87</v>
      </c>
      <c r="N23" s="16">
        <f t="shared" si="6"/>
        <v>10562.61</v>
      </c>
    </row>
    <row r="24" spans="1:14" s="2" customFormat="1" ht="37.5" customHeight="1" x14ac:dyDescent="0.2">
      <c r="A24" s="5">
        <v>19</v>
      </c>
      <c r="B24" s="21" t="s">
        <v>33</v>
      </c>
      <c r="C24" s="19" t="s">
        <v>17</v>
      </c>
      <c r="D24" s="19">
        <v>4</v>
      </c>
      <c r="E24" s="19">
        <v>3858.6</v>
      </c>
      <c r="F24" s="19">
        <v>3974</v>
      </c>
      <c r="G24" s="30">
        <v>2730</v>
      </c>
      <c r="H24" s="8">
        <f t="shared" si="0"/>
        <v>3520.8666666666668</v>
      </c>
      <c r="I24" s="9">
        <f t="shared" si="1"/>
        <v>687.33678304986211</v>
      </c>
      <c r="J24" s="9">
        <f t="shared" si="2"/>
        <v>19.521806649400585</v>
      </c>
      <c r="K24" s="16">
        <f t="shared" si="3"/>
        <v>14083.466666666667</v>
      </c>
      <c r="L24" s="17">
        <f t="shared" si="4"/>
        <v>3520.8666666666668</v>
      </c>
      <c r="M24" s="16">
        <f t="shared" si="5"/>
        <v>3520.87</v>
      </c>
      <c r="N24" s="16">
        <f t="shared" si="6"/>
        <v>14083.48</v>
      </c>
    </row>
    <row r="25" spans="1:14" s="2" customFormat="1" ht="37.5" customHeight="1" x14ac:dyDescent="0.2">
      <c r="A25" s="5">
        <v>20</v>
      </c>
      <c r="B25" s="21" t="s">
        <v>37</v>
      </c>
      <c r="C25" s="19" t="s">
        <v>17</v>
      </c>
      <c r="D25" s="19">
        <v>2</v>
      </c>
      <c r="E25" s="19">
        <v>3858.6</v>
      </c>
      <c r="F25" s="19">
        <v>3974</v>
      </c>
      <c r="G25" s="30">
        <v>2730</v>
      </c>
      <c r="H25" s="8">
        <f t="shared" si="0"/>
        <v>3520.8666666666668</v>
      </c>
      <c r="I25" s="9">
        <f t="shared" si="1"/>
        <v>687.33678304986211</v>
      </c>
      <c r="J25" s="9">
        <f t="shared" si="2"/>
        <v>19.521806649400585</v>
      </c>
      <c r="K25" s="16">
        <f t="shared" si="3"/>
        <v>7041.7333333333336</v>
      </c>
      <c r="L25" s="17">
        <f t="shared" si="4"/>
        <v>3520.8666666666668</v>
      </c>
      <c r="M25" s="16">
        <f t="shared" si="5"/>
        <v>3520.87</v>
      </c>
      <c r="N25" s="16">
        <f t="shared" si="6"/>
        <v>7041.74</v>
      </c>
    </row>
    <row r="26" spans="1:14" s="2" customFormat="1" ht="37.5" customHeight="1" x14ac:dyDescent="0.2">
      <c r="A26" s="5">
        <v>21</v>
      </c>
      <c r="B26" s="21" t="s">
        <v>38</v>
      </c>
      <c r="C26" s="19" t="s">
        <v>17</v>
      </c>
      <c r="D26" s="19">
        <v>3</v>
      </c>
      <c r="E26" s="19">
        <v>3858.6</v>
      </c>
      <c r="F26" s="19">
        <v>3974</v>
      </c>
      <c r="G26" s="30">
        <v>2730</v>
      </c>
      <c r="H26" s="8">
        <f t="shared" si="0"/>
        <v>3520.8666666666668</v>
      </c>
      <c r="I26" s="9">
        <f t="shared" si="1"/>
        <v>687.33678304986211</v>
      </c>
      <c r="J26" s="9">
        <f t="shared" si="2"/>
        <v>19.521806649400585</v>
      </c>
      <c r="K26" s="16">
        <f t="shared" si="3"/>
        <v>10562.6</v>
      </c>
      <c r="L26" s="17">
        <f t="shared" si="4"/>
        <v>3520.8666666666668</v>
      </c>
      <c r="M26" s="16">
        <f t="shared" si="5"/>
        <v>3520.87</v>
      </c>
      <c r="N26" s="16">
        <f t="shared" si="6"/>
        <v>10562.61</v>
      </c>
    </row>
    <row r="27" spans="1:14" s="2" customFormat="1" ht="37.5" customHeight="1" x14ac:dyDescent="0.2">
      <c r="A27" s="5">
        <v>22</v>
      </c>
      <c r="B27" s="21" t="s">
        <v>39</v>
      </c>
      <c r="C27" s="19" t="s">
        <v>17</v>
      </c>
      <c r="D27" s="19">
        <v>1</v>
      </c>
      <c r="E27" s="19">
        <v>3858.6</v>
      </c>
      <c r="F27" s="19">
        <v>3974</v>
      </c>
      <c r="G27" s="30">
        <v>2730</v>
      </c>
      <c r="H27" s="8">
        <f t="shared" si="0"/>
        <v>3520.8666666666668</v>
      </c>
      <c r="I27" s="9">
        <f t="shared" si="1"/>
        <v>687.33678304986211</v>
      </c>
      <c r="J27" s="9">
        <f t="shared" si="2"/>
        <v>19.521806649400585</v>
      </c>
      <c r="K27" s="16">
        <f t="shared" si="3"/>
        <v>3520.8666666666668</v>
      </c>
      <c r="L27" s="17">
        <f t="shared" si="4"/>
        <v>3520.8666666666668</v>
      </c>
      <c r="M27" s="16">
        <f t="shared" si="5"/>
        <v>3520.87</v>
      </c>
      <c r="N27" s="16">
        <f t="shared" si="6"/>
        <v>3520.87</v>
      </c>
    </row>
    <row r="28" spans="1:14" s="35" customFormat="1" ht="37.5" customHeight="1" x14ac:dyDescent="0.2">
      <c r="A28" s="5">
        <v>23</v>
      </c>
      <c r="B28" s="29" t="s">
        <v>40</v>
      </c>
      <c r="C28" s="30" t="s">
        <v>17</v>
      </c>
      <c r="D28" s="30">
        <v>1</v>
      </c>
      <c r="E28" s="30">
        <v>2075.4</v>
      </c>
      <c r="F28" s="30">
        <v>2772</v>
      </c>
      <c r="G28" s="30">
        <v>1793</v>
      </c>
      <c r="H28" s="31">
        <f t="shared" si="0"/>
        <v>2213.4666666666667</v>
      </c>
      <c r="I28" s="32">
        <f t="shared" si="1"/>
        <v>503.89190639792309</v>
      </c>
      <c r="J28" s="32">
        <f t="shared" si="2"/>
        <v>22.764829215013695</v>
      </c>
      <c r="K28" s="33">
        <f t="shared" si="3"/>
        <v>2213.4666666666662</v>
      </c>
      <c r="L28" s="34">
        <f t="shared" si="4"/>
        <v>2213.4666666666662</v>
      </c>
      <c r="M28" s="33">
        <f t="shared" si="5"/>
        <v>2213.4699999999998</v>
      </c>
      <c r="N28" s="33">
        <f t="shared" si="6"/>
        <v>2213.4699999999998</v>
      </c>
    </row>
    <row r="29" spans="1:14" s="2" customFormat="1" ht="38.25" customHeight="1" x14ac:dyDescent="0.2">
      <c r="A29" s="22"/>
      <c r="B29" s="23"/>
      <c r="C29" s="24"/>
      <c r="D29" s="24"/>
      <c r="E29" s="24"/>
      <c r="F29" s="24"/>
      <c r="G29" s="24"/>
      <c r="H29" s="25"/>
      <c r="I29" s="26"/>
      <c r="J29" s="26"/>
      <c r="K29" s="27"/>
      <c r="L29" s="28"/>
      <c r="M29" s="27"/>
      <c r="N29" s="27"/>
    </row>
    <row r="30" spans="1:14" ht="15.75" customHeight="1" x14ac:dyDescent="0.2">
      <c r="A30" s="41"/>
      <c r="B30" s="41"/>
      <c r="C30" s="41"/>
      <c r="D30" s="41"/>
      <c r="E30" s="41"/>
      <c r="F30" s="41"/>
      <c r="G30" s="41"/>
      <c r="H30" s="12"/>
      <c r="I30" s="12"/>
      <c r="J30" s="12"/>
      <c r="K30" s="13"/>
      <c r="N30" s="18">
        <f>SUM(N6:N28)</f>
        <v>229174.86999999997</v>
      </c>
    </row>
    <row r="31" spans="1:14" ht="36" customHeight="1" x14ac:dyDescent="0.25">
      <c r="A31" s="42" t="s">
        <v>45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</row>
    <row r="32" spans="1:14" x14ac:dyDescent="0.2">
      <c r="B32" s="36" t="s">
        <v>46</v>
      </c>
    </row>
    <row r="34" spans="1:15" x14ac:dyDescent="0.2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</sheetData>
  <mergeCells count="13">
    <mergeCell ref="A34:O34"/>
    <mergeCell ref="M1:N2"/>
    <mergeCell ref="A30:G30"/>
    <mergeCell ref="A31:K31"/>
    <mergeCell ref="A2:K2"/>
    <mergeCell ref="E3:G3"/>
    <mergeCell ref="H3:J3"/>
    <mergeCell ref="A3:A4"/>
    <mergeCell ref="B3:B4"/>
    <mergeCell ref="C3:C4"/>
    <mergeCell ref="A5:N5"/>
    <mergeCell ref="D3:D4"/>
    <mergeCell ref="K3:N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НМЦД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SaVa</dc:creator>
  <cp:lastModifiedBy>Алина</cp:lastModifiedBy>
  <cp:lastPrinted>2022-08-05T11:00:37Z</cp:lastPrinted>
  <dcterms:created xsi:type="dcterms:W3CDTF">2014-01-15T18:15:09Z</dcterms:created>
  <dcterms:modified xsi:type="dcterms:W3CDTF">2022-08-08T06:08:40Z</dcterms:modified>
</cp:coreProperties>
</file>